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0" windowWidth="10155" windowHeight="8715" tabRatio="732" activeTab="0"/>
  </bookViews>
  <sheets>
    <sheet name="評価表フォーム" sheetId="1" r:id="rId1"/>
  </sheets>
  <definedNames>
    <definedName name="_xlnm.Print_Area" localSheetId="0">'評価表フォーム'!$B$2:$M$52</definedName>
  </definedNames>
  <calcPr fullCalcOnLoad="1"/>
</workbook>
</file>

<file path=xl/sharedStrings.xml><?xml version="1.0" encoding="utf-8"?>
<sst xmlns="http://schemas.openxmlformats.org/spreadsheetml/2006/main" count="84" uniqueCount="50">
  <si>
    <t>①</t>
  </si>
  <si>
    <t>屋  根</t>
  </si>
  <si>
    <t>駐車場</t>
  </si>
  <si>
    <t>②</t>
  </si>
  <si>
    <t>①÷100</t>
  </si>
  <si>
    <t>③</t>
  </si>
  <si>
    <t>対策施設名</t>
  </si>
  <si>
    <t>Point</t>
  </si>
  <si>
    <t>施 設 設 置 数 量</t>
  </si>
  <si>
    <t>浸透トレンチ;ｍ</t>
  </si>
  <si>
    <t>④</t>
  </si>
  <si>
    <t>合　　 計　　 点</t>
  </si>
  <si>
    <t>Σ（Point×数量)</t>
  </si>
  <si>
    <t>⑤</t>
  </si>
  <si>
    <t>地目別ポイント数</t>
  </si>
  <si>
    <t>④÷②</t>
  </si>
  <si>
    <t>⑥</t>
  </si>
  <si>
    <t>総　 合 　評 　価</t>
  </si>
  <si>
    <t>Σ（①×⑤）÷Σ①</t>
  </si>
  <si>
    <r>
      <t>透水性舗装;ｍ</t>
    </r>
    <r>
      <rPr>
        <vertAlign val="superscript"/>
        <sz val="11"/>
        <rFont val="ＭＳ 明朝"/>
        <family val="1"/>
      </rPr>
      <t>2</t>
    </r>
  </si>
  <si>
    <r>
      <t>屋上緑化;ｍ</t>
    </r>
    <r>
      <rPr>
        <vertAlign val="superscript"/>
        <sz val="11"/>
        <rFont val="ＭＳ 明朝"/>
        <family val="1"/>
      </rPr>
      <t>2</t>
    </r>
  </si>
  <si>
    <r>
      <t>地目別不浸透面積（m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）</t>
    </r>
  </si>
  <si>
    <r>
      <t>対100m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面積率</t>
    </r>
  </si>
  <si>
    <t>不浸透域</t>
  </si>
  <si>
    <t>浸透域</t>
  </si>
  <si>
    <t>計</t>
  </si>
  <si>
    <t>玄関周り
ポーチ等</t>
  </si>
  <si>
    <t>倉庫、
物置等</t>
  </si>
  <si>
    <t>浸透ます;個</t>
  </si>
  <si>
    <r>
      <t>透水性舗装;ｍ</t>
    </r>
    <r>
      <rPr>
        <vertAlign val="superscript"/>
        <sz val="11"/>
        <rFont val="ＭＳ 明朝"/>
        <family val="1"/>
      </rPr>
      <t>2</t>
    </r>
  </si>
  <si>
    <t>表面流出抑制ポイント</t>
  </si>
  <si>
    <t>副次的効果ポイント</t>
  </si>
  <si>
    <t>無対策時ポイント</t>
  </si>
  <si>
    <r>
      <t>更地;ｍ</t>
    </r>
    <r>
      <rPr>
        <vertAlign val="superscript"/>
        <sz val="11"/>
        <rFont val="ＭＳ 明朝"/>
        <family val="1"/>
      </rPr>
      <t>2</t>
    </r>
  </si>
  <si>
    <r>
      <t>砂利敷き;ｍ</t>
    </r>
    <r>
      <rPr>
        <vertAlign val="superscript"/>
        <sz val="11"/>
        <rFont val="ＭＳ 明朝"/>
        <family val="1"/>
      </rPr>
      <t>2</t>
    </r>
  </si>
  <si>
    <r>
      <t>菜園・花壇;ｍ</t>
    </r>
    <r>
      <rPr>
        <vertAlign val="superscript"/>
        <sz val="11"/>
        <rFont val="ＭＳ 明朝"/>
        <family val="1"/>
      </rPr>
      <t>2</t>
    </r>
  </si>
  <si>
    <r>
      <t>芝生;ｍ</t>
    </r>
    <r>
      <rPr>
        <vertAlign val="superscript"/>
        <sz val="11"/>
        <rFont val="ＭＳ 明朝"/>
        <family val="1"/>
      </rPr>
      <t>2</t>
    </r>
  </si>
  <si>
    <t>砂利敷き</t>
  </si>
  <si>
    <t>菜園・
花壇</t>
  </si>
  <si>
    <t>芝生</t>
  </si>
  <si>
    <t>更地</t>
  </si>
  <si>
    <t>無対策時ポイント【現状】</t>
  </si>
  <si>
    <r>
      <t>貯留施設;1ｍ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以上</t>
    </r>
  </si>
  <si>
    <r>
      <t>貯留施設;1ｍ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未満</t>
    </r>
  </si>
  <si>
    <t>：必要な対策数量を適宜入力するセル</t>
  </si>
  <si>
    <t>：絶対に入力しなければならないセル</t>
  </si>
  <si>
    <t>：現状及び対策によるポイント数</t>
  </si>
  <si>
    <t>5×V＋5</t>
  </si>
  <si>
    <r>
      <t>貯留施設;ｍ</t>
    </r>
    <r>
      <rPr>
        <vertAlign val="superscript"/>
        <sz val="11"/>
        <rFont val="ＭＳ 明朝"/>
        <family val="1"/>
      </rPr>
      <t>3</t>
    </r>
  </si>
  <si>
    <t>16+23V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</si>
</sst>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0.00_ "/>
    <numFmt numFmtId="182" formatCode="0.0_ "/>
    <numFmt numFmtId="183" formatCode="0.000_ "/>
    <numFmt numFmtId="184" formatCode="0&quot;m2&quot;"/>
    <numFmt numFmtId="185" formatCode="0&quot;個&quot;"/>
    <numFmt numFmtId="186" formatCode="0.00&quot;m3&quot;"/>
    <numFmt numFmtId="187" formatCode="0&quot;m&quot;"/>
    <numFmt numFmtId="188" formatCode="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vertAlign val="superscript"/>
      <sz val="11"/>
      <name val="ＭＳ 明朝"/>
      <family val="1"/>
    </font>
    <font>
      <b/>
      <sz val="11"/>
      <name val="ＭＳ ゴシック"/>
      <family val="3"/>
    </font>
    <font>
      <b/>
      <sz val="14"/>
      <name val="ＭＳ 明朝"/>
      <family val="1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color indexed="10"/>
      <name val="ＭＳ 明朝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8"/>
        <bgColor indexed="9"/>
      </patternFill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93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hair"/>
      <bottom style="medium"/>
    </border>
    <border>
      <left style="thin"/>
      <right style="hair"/>
      <top style="thin"/>
      <bottom>
        <color indexed="63"/>
      </bottom>
    </border>
    <border>
      <left style="medium"/>
      <right style="hair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4" borderId="15" xfId="0" applyFont="1" applyFill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2" fillId="4" borderId="17" xfId="0" applyFont="1" applyFill="1" applyBorder="1" applyAlignment="1">
      <alignment horizontal="right" vertical="center" wrapText="1"/>
    </xf>
    <xf numFmtId="0" fontId="2" fillId="4" borderId="18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center" wrapText="1"/>
    </xf>
    <xf numFmtId="184" fontId="3" fillId="2" borderId="22" xfId="0" applyNumberFormat="1" applyFont="1" applyFill="1" applyBorder="1" applyAlignment="1">
      <alignment horizontal="center" vertical="center" wrapText="1"/>
    </xf>
    <xf numFmtId="181" fontId="2" fillId="0" borderId="17" xfId="0" applyNumberFormat="1" applyFont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right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2" fillId="3" borderId="26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4" borderId="28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184" fontId="2" fillId="3" borderId="3" xfId="0" applyNumberFormat="1" applyFont="1" applyFill="1" applyBorder="1" applyAlignment="1">
      <alignment horizontal="right" vertical="center" wrapText="1"/>
    </xf>
    <xf numFmtId="184" fontId="2" fillId="3" borderId="15" xfId="0" applyNumberFormat="1" applyFont="1" applyFill="1" applyBorder="1" applyAlignment="1">
      <alignment horizontal="right" vertical="center" wrapText="1"/>
    </xf>
    <xf numFmtId="184" fontId="2" fillId="3" borderId="17" xfId="0" applyNumberFormat="1" applyFont="1" applyFill="1" applyBorder="1" applyAlignment="1">
      <alignment horizontal="right" vertical="center" wrapText="1"/>
    </xf>
    <xf numFmtId="184" fontId="2" fillId="3" borderId="6" xfId="0" applyNumberFormat="1" applyFont="1" applyFill="1" applyBorder="1" applyAlignment="1">
      <alignment horizontal="right" vertical="center" wrapText="1"/>
    </xf>
    <xf numFmtId="184" fontId="2" fillId="0" borderId="23" xfId="0" applyNumberFormat="1" applyFont="1" applyFill="1" applyBorder="1" applyAlignment="1">
      <alignment horizontal="right" vertical="center" wrapText="1"/>
    </xf>
    <xf numFmtId="184" fontId="2" fillId="0" borderId="24" xfId="0" applyNumberFormat="1" applyFont="1" applyFill="1" applyBorder="1" applyAlignment="1">
      <alignment horizontal="right" vertical="center" wrapText="1"/>
    </xf>
    <xf numFmtId="184" fontId="2" fillId="0" borderId="1" xfId="0" applyNumberFormat="1" applyFont="1" applyFill="1" applyBorder="1" applyAlignment="1">
      <alignment horizontal="right" vertical="center" wrapText="1"/>
    </xf>
    <xf numFmtId="184" fontId="2" fillId="0" borderId="6" xfId="0" applyNumberFormat="1" applyFont="1" applyFill="1" applyBorder="1" applyAlignment="1">
      <alignment vertical="center" wrapText="1"/>
    </xf>
    <xf numFmtId="184" fontId="2" fillId="0" borderId="6" xfId="0" applyNumberFormat="1" applyFont="1" applyFill="1" applyBorder="1" applyAlignment="1">
      <alignment horizontal="right" vertical="center" wrapText="1"/>
    </xf>
    <xf numFmtId="184" fontId="2" fillId="0" borderId="27" xfId="0" applyNumberFormat="1" applyFont="1" applyFill="1" applyBorder="1" applyAlignment="1">
      <alignment horizontal="right" vertical="center" wrapText="1"/>
    </xf>
    <xf numFmtId="184" fontId="2" fillId="4" borderId="16" xfId="0" applyNumberFormat="1" applyFont="1" applyFill="1" applyBorder="1" applyAlignment="1">
      <alignment horizontal="right" vertical="center" wrapText="1"/>
    </xf>
    <xf numFmtId="184" fontId="2" fillId="4" borderId="29" xfId="0" applyNumberFormat="1" applyFont="1" applyFill="1" applyBorder="1" applyAlignment="1">
      <alignment horizontal="right" vertical="center" wrapText="1"/>
    </xf>
    <xf numFmtId="184" fontId="2" fillId="4" borderId="23" xfId="0" applyNumberFormat="1" applyFont="1" applyFill="1" applyBorder="1" applyAlignment="1">
      <alignment horizontal="right" vertical="center" wrapText="1"/>
    </xf>
    <xf numFmtId="184" fontId="2" fillId="4" borderId="24" xfId="0" applyNumberFormat="1" applyFont="1" applyFill="1" applyBorder="1" applyAlignment="1">
      <alignment horizontal="right" vertical="center" wrapText="1"/>
    </xf>
    <xf numFmtId="187" fontId="2" fillId="3" borderId="30" xfId="0" applyNumberFormat="1" applyFont="1" applyFill="1" applyBorder="1" applyAlignment="1">
      <alignment vertical="center" wrapText="1"/>
    </xf>
    <xf numFmtId="187" fontId="2" fillId="3" borderId="30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81" fontId="2" fillId="0" borderId="32" xfId="0" applyNumberFormat="1" applyFont="1" applyBorder="1" applyAlignment="1">
      <alignment horizontal="center" vertical="center" wrapText="1"/>
    </xf>
    <xf numFmtId="181" fontId="2" fillId="0" borderId="33" xfId="0" applyNumberFormat="1" applyFont="1" applyBorder="1" applyAlignment="1">
      <alignment horizontal="center" vertical="center" wrapText="1"/>
    </xf>
    <xf numFmtId="38" fontId="7" fillId="0" borderId="34" xfId="16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184" fontId="2" fillId="0" borderId="2" xfId="0" applyNumberFormat="1" applyFont="1" applyFill="1" applyBorder="1" applyAlignment="1">
      <alignment horizontal="right" vertical="center" wrapText="1"/>
    </xf>
    <xf numFmtId="0" fontId="2" fillId="3" borderId="35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justify" vertical="center" wrapText="1"/>
    </xf>
    <xf numFmtId="181" fontId="2" fillId="0" borderId="36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center" wrapText="1"/>
    </xf>
    <xf numFmtId="181" fontId="2" fillId="0" borderId="4" xfId="0" applyNumberFormat="1" applyFont="1" applyBorder="1" applyAlignment="1">
      <alignment horizontal="center" vertical="center" wrapText="1"/>
    </xf>
    <xf numFmtId="184" fontId="2" fillId="0" borderId="30" xfId="0" applyNumberFormat="1" applyFont="1" applyFill="1" applyBorder="1" applyAlignment="1">
      <alignment horizontal="right" vertical="center" wrapText="1"/>
    </xf>
    <xf numFmtId="184" fontId="2" fillId="3" borderId="20" xfId="0" applyNumberFormat="1" applyFont="1" applyFill="1" applyBorder="1" applyAlignment="1">
      <alignment horizontal="right" vertical="center" wrapText="1"/>
    </xf>
    <xf numFmtId="0" fontId="2" fillId="0" borderId="36" xfId="0" applyFont="1" applyBorder="1" applyAlignment="1">
      <alignment horizontal="center" vertical="center" wrapText="1"/>
    </xf>
    <xf numFmtId="185" fontId="2" fillId="3" borderId="2" xfId="0" applyNumberFormat="1" applyFont="1" applyFill="1" applyBorder="1" applyAlignment="1">
      <alignment vertical="center" wrapText="1"/>
    </xf>
    <xf numFmtId="185" fontId="2" fillId="3" borderId="2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30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right" vertical="center" wrapText="1"/>
    </xf>
    <xf numFmtId="0" fontId="2" fillId="3" borderId="37" xfId="0" applyFont="1" applyFill="1" applyBorder="1" applyAlignment="1">
      <alignment horizontal="right" vertical="center" wrapText="1"/>
    </xf>
    <xf numFmtId="181" fontId="2" fillId="0" borderId="29" xfId="0" applyNumberFormat="1" applyFont="1" applyBorder="1" applyAlignment="1">
      <alignment horizontal="center" vertical="center" wrapText="1"/>
    </xf>
    <xf numFmtId="181" fontId="2" fillId="0" borderId="38" xfId="0" applyNumberFormat="1" applyFont="1" applyBorder="1" applyAlignment="1">
      <alignment horizontal="center" vertical="center" wrapText="1"/>
    </xf>
    <xf numFmtId="184" fontId="2" fillId="4" borderId="27" xfId="0" applyNumberFormat="1" applyFont="1" applyFill="1" applyBorder="1" applyAlignment="1">
      <alignment horizontal="right" vertical="center" wrapText="1"/>
    </xf>
    <xf numFmtId="184" fontId="2" fillId="4" borderId="5" xfId="0" applyNumberFormat="1" applyFont="1" applyFill="1" applyBorder="1" applyAlignment="1">
      <alignment horizontal="right" vertical="center" wrapText="1"/>
    </xf>
    <xf numFmtId="184" fontId="2" fillId="4" borderId="1" xfId="0" applyNumberFormat="1" applyFont="1" applyFill="1" applyBorder="1" applyAlignment="1">
      <alignment horizontal="right" vertical="center" wrapText="1"/>
    </xf>
    <xf numFmtId="184" fontId="2" fillId="4" borderId="19" xfId="0" applyNumberFormat="1" applyFont="1" applyFill="1" applyBorder="1" applyAlignment="1">
      <alignment horizontal="right" vertical="center" wrapText="1"/>
    </xf>
    <xf numFmtId="184" fontId="2" fillId="4" borderId="15" xfId="0" applyNumberFormat="1" applyFont="1" applyFill="1" applyBorder="1" applyAlignment="1">
      <alignment horizontal="right" vertical="center" wrapText="1"/>
    </xf>
    <xf numFmtId="184" fontId="2" fillId="4" borderId="30" xfId="0" applyNumberFormat="1" applyFont="1" applyFill="1" applyBorder="1" applyAlignment="1">
      <alignment horizontal="right" vertical="center" wrapText="1"/>
    </xf>
    <xf numFmtId="184" fontId="2" fillId="4" borderId="3" xfId="0" applyNumberFormat="1" applyFont="1" applyFill="1" applyBorder="1" applyAlignment="1">
      <alignment horizontal="right" vertical="center" wrapText="1"/>
    </xf>
    <xf numFmtId="184" fontId="2" fillId="4" borderId="20" xfId="0" applyNumberFormat="1" applyFont="1" applyFill="1" applyBorder="1" applyAlignment="1">
      <alignment horizontal="right" vertical="center" wrapText="1"/>
    </xf>
    <xf numFmtId="184" fontId="2" fillId="4" borderId="17" xfId="0" applyNumberFormat="1" applyFont="1" applyFill="1" applyBorder="1" applyAlignment="1">
      <alignment horizontal="right" vertical="center" wrapText="1"/>
    </xf>
    <xf numFmtId="38" fontId="7" fillId="0" borderId="39" xfId="16" applyFont="1" applyFill="1" applyBorder="1" applyAlignment="1">
      <alignment horizontal="center" vertical="center" wrapText="1"/>
    </xf>
    <xf numFmtId="0" fontId="2" fillId="0" borderId="38" xfId="0" applyFont="1" applyBorder="1" applyAlignment="1" quotePrefix="1">
      <alignment horizontal="center" vertical="center" wrapText="1"/>
    </xf>
    <xf numFmtId="186" fontId="2" fillId="4" borderId="5" xfId="0" applyNumberFormat="1" applyFont="1" applyFill="1" applyBorder="1" applyAlignment="1">
      <alignment horizontal="right" vertical="center" wrapText="1"/>
    </xf>
    <xf numFmtId="184" fontId="5" fillId="2" borderId="40" xfId="0" applyNumberFormat="1" applyFont="1" applyFill="1" applyBorder="1" applyAlignment="1">
      <alignment horizontal="center" vertical="center" wrapText="1"/>
    </xf>
    <xf numFmtId="184" fontId="2" fillId="2" borderId="8" xfId="0" applyNumberFormat="1" applyFont="1" applyFill="1" applyBorder="1" applyAlignment="1">
      <alignment horizontal="center" vertical="center" wrapText="1"/>
    </xf>
    <xf numFmtId="181" fontId="2" fillId="4" borderId="41" xfId="0" applyNumberFormat="1" applyFont="1" applyFill="1" applyBorder="1" applyAlignment="1">
      <alignment horizontal="center" vertical="center" wrapText="1"/>
    </xf>
    <xf numFmtId="181" fontId="2" fillId="4" borderId="6" xfId="0" applyNumberFormat="1" applyFont="1" applyFill="1" applyBorder="1" applyAlignment="1">
      <alignment horizontal="center" vertical="center" wrapText="1"/>
    </xf>
    <xf numFmtId="181" fontId="2" fillId="4" borderId="7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42" xfId="0" applyFont="1" applyBorder="1" applyAlignment="1">
      <alignment horizontal="justify" vertical="center" wrapText="1"/>
    </xf>
    <xf numFmtId="0" fontId="2" fillId="5" borderId="39" xfId="0" applyFont="1" applyFill="1" applyBorder="1" applyAlignment="1">
      <alignment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184" fontId="2" fillId="5" borderId="8" xfId="0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188" fontId="7" fillId="6" borderId="43" xfId="0" applyNumberFormat="1" applyFont="1" applyFill="1" applyBorder="1" applyAlignment="1">
      <alignment horizontal="center" vertical="center" wrapText="1"/>
    </xf>
    <xf numFmtId="181" fontId="2" fillId="0" borderId="41" xfId="0" applyNumberFormat="1" applyFont="1" applyFill="1" applyBorder="1" applyAlignment="1">
      <alignment horizontal="center" vertical="center" wrapText="1"/>
    </xf>
    <xf numFmtId="181" fontId="2" fillId="0" borderId="6" xfId="0" applyNumberFormat="1" applyFont="1" applyFill="1" applyBorder="1" applyAlignment="1">
      <alignment horizontal="center" vertical="center" wrapText="1"/>
    </xf>
    <xf numFmtId="181" fontId="2" fillId="0" borderId="7" xfId="0" applyNumberFormat="1" applyFont="1" applyFill="1" applyBorder="1" applyAlignment="1">
      <alignment horizontal="center" vertical="center" wrapText="1"/>
    </xf>
    <xf numFmtId="181" fontId="2" fillId="0" borderId="15" xfId="0" applyNumberFormat="1" applyFont="1" applyFill="1" applyBorder="1" applyAlignment="1">
      <alignment horizontal="center" vertical="center" wrapText="1"/>
    </xf>
    <xf numFmtId="184" fontId="2" fillId="7" borderId="30" xfId="0" applyNumberFormat="1" applyFont="1" applyFill="1" applyBorder="1" applyAlignment="1">
      <alignment horizontal="right" vertical="center" wrapText="1"/>
    </xf>
    <xf numFmtId="184" fontId="2" fillId="7" borderId="6" xfId="0" applyNumberFormat="1" applyFont="1" applyFill="1" applyBorder="1" applyAlignment="1">
      <alignment vertical="center" wrapText="1"/>
    </xf>
    <xf numFmtId="184" fontId="2" fillId="7" borderId="6" xfId="0" applyNumberFormat="1" applyFont="1" applyFill="1" applyBorder="1" applyAlignment="1">
      <alignment horizontal="right" vertical="center" wrapText="1"/>
    </xf>
    <xf numFmtId="0" fontId="2" fillId="7" borderId="30" xfId="0" applyFont="1" applyFill="1" applyBorder="1" applyAlignment="1">
      <alignment horizontal="right" vertical="center" wrapText="1"/>
    </xf>
    <xf numFmtId="184" fontId="2" fillId="7" borderId="20" xfId="0" applyNumberFormat="1" applyFont="1" applyFill="1" applyBorder="1" applyAlignment="1">
      <alignment horizontal="right" vertical="center" wrapText="1"/>
    </xf>
    <xf numFmtId="184" fontId="2" fillId="7" borderId="17" xfId="0" applyNumberFormat="1" applyFont="1" applyFill="1" applyBorder="1" applyAlignment="1">
      <alignment horizontal="right" vertical="center" wrapText="1"/>
    </xf>
    <xf numFmtId="185" fontId="2" fillId="7" borderId="3" xfId="0" applyNumberFormat="1" applyFont="1" applyFill="1" applyBorder="1" applyAlignment="1">
      <alignment horizontal="right" vertical="center" wrapText="1"/>
    </xf>
    <xf numFmtId="187" fontId="2" fillId="7" borderId="20" xfId="0" applyNumberFormat="1" applyFont="1" applyFill="1" applyBorder="1" applyAlignment="1">
      <alignment horizontal="right" vertical="center" wrapText="1"/>
    </xf>
    <xf numFmtId="186" fontId="2" fillId="7" borderId="24" xfId="0" applyNumberFormat="1" applyFont="1" applyFill="1" applyBorder="1" applyAlignment="1">
      <alignment horizontal="right" vertical="center" wrapText="1"/>
    </xf>
    <xf numFmtId="186" fontId="2" fillId="7" borderId="26" xfId="0" applyNumberFormat="1" applyFont="1" applyFill="1" applyBorder="1" applyAlignment="1">
      <alignment horizontal="right" vertical="center" wrapText="1"/>
    </xf>
    <xf numFmtId="186" fontId="2" fillId="7" borderId="25" xfId="0" applyNumberFormat="1" applyFont="1" applyFill="1" applyBorder="1" applyAlignment="1">
      <alignment horizontal="right" vertical="center" wrapText="1"/>
    </xf>
    <xf numFmtId="186" fontId="2" fillId="7" borderId="37" xfId="0" applyNumberFormat="1" applyFont="1" applyFill="1" applyBorder="1" applyAlignment="1">
      <alignment horizontal="right" vertical="center" wrapText="1"/>
    </xf>
    <xf numFmtId="186" fontId="2" fillId="7" borderId="23" xfId="0" applyNumberFormat="1" applyFont="1" applyFill="1" applyBorder="1" applyAlignment="1">
      <alignment horizontal="right" vertical="center" wrapText="1"/>
    </xf>
    <xf numFmtId="184" fontId="2" fillId="7" borderId="15" xfId="0" applyNumberFormat="1" applyFont="1" applyFill="1" applyBorder="1" applyAlignment="1">
      <alignment horizontal="right" vertical="center" wrapText="1"/>
    </xf>
    <xf numFmtId="185" fontId="2" fillId="7" borderId="1" xfId="0" applyNumberFormat="1" applyFont="1" applyFill="1" applyBorder="1" applyAlignment="1">
      <alignment horizontal="right" vertical="center" wrapText="1"/>
    </xf>
    <xf numFmtId="187" fontId="2" fillId="7" borderId="19" xfId="0" applyNumberFormat="1" applyFont="1" applyFill="1" applyBorder="1" applyAlignment="1">
      <alignment horizontal="right" vertical="center" wrapText="1"/>
    </xf>
    <xf numFmtId="184" fontId="2" fillId="8" borderId="39" xfId="0" applyNumberFormat="1" applyFont="1" applyFill="1" applyBorder="1" applyAlignment="1">
      <alignment horizontal="right" vertical="center" wrapText="1"/>
    </xf>
    <xf numFmtId="0" fontId="2" fillId="6" borderId="39" xfId="0" applyFont="1" applyFill="1" applyBorder="1" applyAlignment="1">
      <alignment vertical="center"/>
    </xf>
    <xf numFmtId="38" fontId="2" fillId="0" borderId="25" xfId="16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justify" vertical="center" wrapText="1"/>
    </xf>
    <xf numFmtId="0" fontId="2" fillId="0" borderId="48" xfId="0" applyFont="1" applyBorder="1" applyAlignment="1">
      <alignment horizontal="justify" vertical="center" wrapText="1"/>
    </xf>
    <xf numFmtId="0" fontId="2" fillId="0" borderId="49" xfId="0" applyFont="1" applyBorder="1" applyAlignment="1">
      <alignment horizontal="justify" vertical="center" wrapText="1"/>
    </xf>
    <xf numFmtId="0" fontId="2" fillId="0" borderId="50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justify" vertical="center" wrapText="1"/>
    </xf>
    <xf numFmtId="0" fontId="2" fillId="0" borderId="54" xfId="0" applyFont="1" applyBorder="1" applyAlignment="1">
      <alignment horizontal="justify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188" fontId="5" fillId="0" borderId="56" xfId="0" applyNumberFormat="1" applyFont="1" applyFill="1" applyBorder="1" applyAlignment="1">
      <alignment horizontal="center" vertical="center" wrapText="1"/>
    </xf>
    <xf numFmtId="188" fontId="5" fillId="0" borderId="57" xfId="0" applyNumberFormat="1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8" fontId="2" fillId="0" borderId="23" xfId="16" applyNumberFormat="1" applyFont="1" applyBorder="1" applyAlignment="1">
      <alignment horizontal="center" vertical="center" wrapText="1"/>
    </xf>
    <xf numFmtId="38" fontId="2" fillId="0" borderId="5" xfId="16" applyFont="1" applyBorder="1" applyAlignment="1">
      <alignment horizontal="center" vertical="center" wrapText="1"/>
    </xf>
    <xf numFmtId="38" fontId="2" fillId="0" borderId="37" xfId="16" applyFont="1" applyBorder="1" applyAlignment="1">
      <alignment horizontal="center" vertical="center" wrapText="1"/>
    </xf>
    <xf numFmtId="38" fontId="2" fillId="0" borderId="24" xfId="16" applyFont="1" applyBorder="1" applyAlignment="1">
      <alignment horizontal="center" vertical="center" wrapText="1"/>
    </xf>
    <xf numFmtId="38" fontId="2" fillId="0" borderId="26" xfId="16" applyFont="1" applyBorder="1" applyAlignment="1">
      <alignment horizontal="center" vertical="center" wrapText="1"/>
    </xf>
    <xf numFmtId="181" fontId="2" fillId="0" borderId="23" xfId="0" applyNumberFormat="1" applyFont="1" applyBorder="1" applyAlignment="1">
      <alignment horizontal="center" vertical="center" wrapText="1"/>
    </xf>
    <xf numFmtId="181" fontId="2" fillId="0" borderId="25" xfId="0" applyNumberFormat="1" applyFont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 wrapText="1"/>
    </xf>
    <xf numFmtId="38" fontId="3" fillId="0" borderId="15" xfId="16" applyFont="1" applyBorder="1" applyAlignment="1">
      <alignment horizontal="center" vertical="center" wrapText="1"/>
    </xf>
    <xf numFmtId="38" fontId="3" fillId="0" borderId="2" xfId="16" applyFont="1" applyBorder="1" applyAlignment="1">
      <alignment horizontal="center" vertical="center" wrapText="1"/>
    </xf>
    <xf numFmtId="38" fontId="3" fillId="0" borderId="6" xfId="16" applyFont="1" applyBorder="1" applyAlignment="1">
      <alignment horizontal="center" vertical="center" wrapText="1"/>
    </xf>
    <xf numFmtId="38" fontId="3" fillId="0" borderId="3" xfId="16" applyFont="1" applyBorder="1" applyAlignment="1">
      <alignment horizontal="center" vertical="center" wrapText="1"/>
    </xf>
    <xf numFmtId="38" fontId="3" fillId="0" borderId="26" xfId="16" applyFont="1" applyBorder="1" applyAlignment="1">
      <alignment horizontal="center" vertical="center" wrapText="1"/>
    </xf>
    <xf numFmtId="0" fontId="2" fillId="4" borderId="66" xfId="0" applyFont="1" applyFill="1" applyBorder="1" applyAlignment="1">
      <alignment horizontal="center" vertical="center" wrapText="1"/>
    </xf>
    <xf numFmtId="38" fontId="2" fillId="0" borderId="23" xfId="16" applyFont="1" applyBorder="1" applyAlignment="1">
      <alignment horizontal="center" vertical="center" wrapText="1"/>
    </xf>
    <xf numFmtId="38" fontId="2" fillId="0" borderId="25" xfId="16" applyFont="1" applyBorder="1" applyAlignment="1">
      <alignment horizontal="center" vertical="center" wrapText="1"/>
    </xf>
    <xf numFmtId="38" fontId="7" fillId="6" borderId="67" xfId="16" applyNumberFormat="1" applyFont="1" applyFill="1" applyBorder="1" applyAlignment="1">
      <alignment horizontal="center" vertical="center" wrapText="1"/>
    </xf>
    <xf numFmtId="38" fontId="7" fillId="6" borderId="68" xfId="16" applyNumberFormat="1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6" borderId="53" xfId="0" applyFont="1" applyFill="1" applyBorder="1" applyAlignment="1">
      <alignment horizontal="center" vertical="center" wrapText="1"/>
    </xf>
    <xf numFmtId="0" fontId="2" fillId="6" borderId="54" xfId="0" applyFont="1" applyFill="1" applyBorder="1" applyAlignment="1">
      <alignment horizontal="center" vertical="center" wrapText="1"/>
    </xf>
    <xf numFmtId="0" fontId="2" fillId="6" borderId="71" xfId="0" applyFont="1" applyFill="1" applyBorder="1" applyAlignment="1">
      <alignment horizontal="center" vertical="center" wrapText="1"/>
    </xf>
    <xf numFmtId="0" fontId="2" fillId="6" borderId="7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7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74" xfId="0" applyFont="1" applyFill="1" applyBorder="1" applyAlignment="1">
      <alignment horizontal="center" vertical="center" wrapText="1"/>
    </xf>
    <xf numFmtId="38" fontId="6" fillId="9" borderId="75" xfId="16" applyFont="1" applyFill="1" applyBorder="1" applyAlignment="1">
      <alignment horizontal="center" vertical="center" wrapText="1"/>
    </xf>
    <xf numFmtId="38" fontId="6" fillId="9" borderId="76" xfId="16" applyFont="1" applyFill="1" applyBorder="1" applyAlignment="1">
      <alignment horizontal="center" vertical="center" wrapText="1"/>
    </xf>
    <xf numFmtId="38" fontId="6" fillId="4" borderId="77" xfId="16" applyFont="1" applyFill="1" applyBorder="1" applyAlignment="1">
      <alignment horizontal="center" vertical="center" wrapText="1"/>
    </xf>
    <xf numFmtId="38" fontId="6" fillId="4" borderId="78" xfId="16" applyFont="1" applyFill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82" xfId="0" applyFont="1" applyFill="1" applyBorder="1" applyAlignment="1">
      <alignment horizontal="center" vertical="center" wrapText="1"/>
    </xf>
    <xf numFmtId="38" fontId="6" fillId="9" borderId="67" xfId="16" applyFont="1" applyFill="1" applyBorder="1" applyAlignment="1">
      <alignment horizontal="center" vertical="center" wrapText="1"/>
    </xf>
    <xf numFmtId="38" fontId="6" fillId="9" borderId="68" xfId="16" applyFont="1" applyFill="1" applyBorder="1" applyAlignment="1">
      <alignment horizontal="center" vertical="center" wrapText="1"/>
    </xf>
    <xf numFmtId="38" fontId="2" fillId="0" borderId="83" xfId="16" applyFont="1" applyBorder="1" applyAlignment="1">
      <alignment horizontal="center" vertical="center" wrapText="1"/>
    </xf>
    <xf numFmtId="38" fontId="2" fillId="0" borderId="10" xfId="16" applyFont="1" applyBorder="1" applyAlignment="1">
      <alignment horizontal="center" vertical="center" wrapText="1"/>
    </xf>
    <xf numFmtId="38" fontId="2" fillId="0" borderId="2" xfId="16" applyFont="1" applyBorder="1" applyAlignment="1">
      <alignment horizontal="center" vertical="center" wrapText="1"/>
    </xf>
    <xf numFmtId="38" fontId="2" fillId="0" borderId="6" xfId="16" applyFont="1" applyBorder="1" applyAlignment="1">
      <alignment horizontal="center" vertical="center" wrapText="1"/>
    </xf>
    <xf numFmtId="38" fontId="2" fillId="0" borderId="3" xfId="16" applyFont="1" applyBorder="1" applyAlignment="1">
      <alignment horizontal="center" vertical="center" wrapText="1"/>
    </xf>
    <xf numFmtId="38" fontId="7" fillId="6" borderId="67" xfId="16" applyFont="1" applyFill="1" applyBorder="1" applyAlignment="1">
      <alignment horizontal="center" vertical="center" wrapText="1"/>
    </xf>
    <xf numFmtId="38" fontId="7" fillId="6" borderId="68" xfId="16" applyFont="1" applyFill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180" fontId="3" fillId="0" borderId="3" xfId="16" applyNumberFormat="1" applyFont="1" applyBorder="1" applyAlignment="1">
      <alignment horizontal="center" vertical="center" wrapText="1"/>
    </xf>
    <xf numFmtId="180" fontId="3" fillId="0" borderId="26" xfId="16" applyNumberFormat="1" applyFont="1" applyBorder="1" applyAlignment="1">
      <alignment horizontal="center" vertical="center" wrapText="1"/>
    </xf>
    <xf numFmtId="180" fontId="3" fillId="0" borderId="2" xfId="16" applyNumberFormat="1" applyFont="1" applyBorder="1" applyAlignment="1">
      <alignment horizontal="center" vertical="center" wrapText="1"/>
    </xf>
    <xf numFmtId="180" fontId="3" fillId="0" borderId="6" xfId="16" applyNumberFormat="1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81" fontId="2" fillId="0" borderId="5" xfId="0" applyNumberFormat="1" applyFont="1" applyBorder="1" applyAlignment="1">
      <alignment horizontal="center" vertical="center" wrapText="1"/>
    </xf>
    <xf numFmtId="181" fontId="2" fillId="0" borderId="37" xfId="0" applyNumberFormat="1" applyFont="1" applyBorder="1" applyAlignment="1">
      <alignment horizontal="center" vertical="center" wrapText="1"/>
    </xf>
    <xf numFmtId="181" fontId="2" fillId="0" borderId="24" xfId="0" applyNumberFormat="1" applyFont="1" applyBorder="1" applyAlignment="1">
      <alignment horizontal="center" vertical="center" wrapText="1"/>
    </xf>
    <xf numFmtId="181" fontId="2" fillId="0" borderId="26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81" fontId="2" fillId="0" borderId="54" xfId="0" applyNumberFormat="1" applyFont="1" applyBorder="1" applyAlignment="1">
      <alignment horizontal="center" vertical="center" wrapText="1"/>
    </xf>
    <xf numFmtId="181" fontId="2" fillId="0" borderId="55" xfId="0" applyNumberFormat="1" applyFont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184" fontId="3" fillId="0" borderId="80" xfId="0" applyNumberFormat="1" applyFont="1" applyFill="1" applyBorder="1" applyAlignment="1">
      <alignment horizontal="center" vertical="center" wrapText="1"/>
    </xf>
    <xf numFmtId="184" fontId="3" fillId="0" borderId="81" xfId="0" applyNumberFormat="1" applyFont="1" applyFill="1" applyBorder="1" applyAlignment="1">
      <alignment horizontal="center" vertical="center" wrapText="1"/>
    </xf>
    <xf numFmtId="0" fontId="3" fillId="0" borderId="79" xfId="0" applyFont="1" applyBorder="1" applyAlignment="1">
      <alignment horizontal="right" vertical="center" wrapText="1"/>
    </xf>
    <xf numFmtId="0" fontId="3" fillId="0" borderId="80" xfId="0" applyFont="1" applyBorder="1" applyAlignment="1">
      <alignment horizontal="right" vertical="center" wrapText="1"/>
    </xf>
    <xf numFmtId="181" fontId="2" fillId="0" borderId="92" xfId="0" applyNumberFormat="1" applyFont="1" applyBorder="1" applyAlignment="1">
      <alignment horizontal="center" vertical="center" wrapText="1"/>
    </xf>
    <xf numFmtId="181" fontId="2" fillId="0" borderId="50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5"/>
  <sheetViews>
    <sheetView showGridLines="0" showZeros="0" tabSelected="1" view="pageBreakPreview" zoomScale="75" zoomScaleNormal="75" zoomScaleSheetLayoutView="75" workbookViewId="0" topLeftCell="A23">
      <selection activeCell="V22" sqref="V22"/>
    </sheetView>
  </sheetViews>
  <sheetFormatPr defaultColWidth="9.00390625" defaultRowHeight="18.75" customHeight="1"/>
  <cols>
    <col min="1" max="1" width="1.75390625" style="2" customWidth="1"/>
    <col min="2" max="2" width="4.75390625" style="1" customWidth="1"/>
    <col min="3" max="3" width="19.125" style="2" customWidth="1"/>
    <col min="4" max="4" width="9.00390625" style="2" customWidth="1"/>
    <col min="5" max="8" width="9.125" style="2" customWidth="1"/>
    <col min="9" max="9" width="9.125" style="2" hidden="1" customWidth="1"/>
    <col min="10" max="12" width="9.125" style="2" customWidth="1"/>
    <col min="13" max="13" width="10.50390625" style="2" customWidth="1"/>
    <col min="14" max="15" width="4.75390625" style="2" customWidth="1"/>
    <col min="16" max="16384" width="9.00390625" style="2" customWidth="1"/>
  </cols>
  <sheetData>
    <row r="1" spans="7:12" ht="18.75" customHeight="1">
      <c r="G1" s="21"/>
      <c r="H1" s="1"/>
      <c r="I1" s="1"/>
      <c r="J1" s="1"/>
      <c r="K1" s="1"/>
      <c r="L1" s="1"/>
    </row>
    <row r="2" spans="2:12" ht="18.75" customHeight="1" thickBot="1">
      <c r="B2" s="57" t="s">
        <v>30</v>
      </c>
      <c r="G2" s="21"/>
      <c r="H2" s="1"/>
      <c r="I2" s="1"/>
      <c r="J2" s="1"/>
      <c r="K2" s="1"/>
      <c r="L2" s="1"/>
    </row>
    <row r="3" spans="2:13" ht="18.75" customHeight="1">
      <c r="B3" s="134" t="s">
        <v>0</v>
      </c>
      <c r="C3" s="137" t="s">
        <v>21</v>
      </c>
      <c r="D3" s="138"/>
      <c r="E3" s="238" t="s">
        <v>23</v>
      </c>
      <c r="F3" s="239"/>
      <c r="G3" s="236">
        <f>SUM(E5:H5)</f>
        <v>75</v>
      </c>
      <c r="H3" s="237"/>
      <c r="I3" s="238" t="s">
        <v>24</v>
      </c>
      <c r="J3" s="239"/>
      <c r="K3" s="236">
        <f>SUM(I5:L5)</f>
        <v>45</v>
      </c>
      <c r="L3" s="237"/>
      <c r="M3" s="214" t="s">
        <v>25</v>
      </c>
    </row>
    <row r="4" spans="2:13" ht="30" customHeight="1">
      <c r="B4" s="135"/>
      <c r="C4" s="139"/>
      <c r="D4" s="140"/>
      <c r="E4" s="3" t="s">
        <v>1</v>
      </c>
      <c r="F4" s="4" t="s">
        <v>2</v>
      </c>
      <c r="G4" s="4" t="s">
        <v>26</v>
      </c>
      <c r="H4" s="5" t="s">
        <v>27</v>
      </c>
      <c r="I4" s="55" t="s">
        <v>37</v>
      </c>
      <c r="J4" s="56" t="s">
        <v>38</v>
      </c>
      <c r="K4" s="56" t="s">
        <v>39</v>
      </c>
      <c r="L4" s="5" t="s">
        <v>40</v>
      </c>
      <c r="M4" s="215"/>
    </row>
    <row r="5" spans="2:13" ht="18.75" customHeight="1">
      <c r="B5" s="136"/>
      <c r="C5" s="141"/>
      <c r="D5" s="142"/>
      <c r="E5" s="106">
        <v>60</v>
      </c>
      <c r="F5" s="107">
        <v>10</v>
      </c>
      <c r="G5" s="107">
        <v>5</v>
      </c>
      <c r="H5" s="108"/>
      <c r="I5" s="106"/>
      <c r="J5" s="107">
        <v>45</v>
      </c>
      <c r="K5" s="107"/>
      <c r="L5" s="108"/>
      <c r="M5" s="98">
        <f>G3+K3</f>
        <v>120</v>
      </c>
    </row>
    <row r="6" spans="2:13" ht="18.75" customHeight="1">
      <c r="B6" s="143" t="s">
        <v>3</v>
      </c>
      <c r="C6" s="145" t="s">
        <v>22</v>
      </c>
      <c r="D6" s="146"/>
      <c r="E6" s="165">
        <f aca="true" t="shared" si="0" ref="E6:L6">E5/100</f>
        <v>0.6</v>
      </c>
      <c r="F6" s="221">
        <f t="shared" si="0"/>
        <v>0.1</v>
      </c>
      <c r="G6" s="221">
        <f t="shared" si="0"/>
        <v>0.05</v>
      </c>
      <c r="H6" s="223">
        <f t="shared" si="0"/>
        <v>0</v>
      </c>
      <c r="I6" s="165">
        <f t="shared" si="0"/>
        <v>0</v>
      </c>
      <c r="J6" s="221">
        <f>J5/100</f>
        <v>0.45</v>
      </c>
      <c r="K6" s="221">
        <f>K5/100</f>
        <v>0</v>
      </c>
      <c r="L6" s="240">
        <f t="shared" si="0"/>
        <v>0</v>
      </c>
      <c r="M6" s="149"/>
    </row>
    <row r="7" spans="2:13" ht="18.75" customHeight="1" thickBot="1">
      <c r="B7" s="144"/>
      <c r="C7" s="147" t="s">
        <v>4</v>
      </c>
      <c r="D7" s="148"/>
      <c r="E7" s="166"/>
      <c r="F7" s="222"/>
      <c r="G7" s="222"/>
      <c r="H7" s="224"/>
      <c r="I7" s="166"/>
      <c r="J7" s="222"/>
      <c r="K7" s="222"/>
      <c r="L7" s="241"/>
      <c r="M7" s="150"/>
    </row>
    <row r="8" spans="2:13" ht="18.75" customHeight="1" thickBot="1">
      <c r="B8" s="59"/>
      <c r="C8" s="234" t="s">
        <v>41</v>
      </c>
      <c r="D8" s="235"/>
      <c r="E8" s="111"/>
      <c r="F8" s="112"/>
      <c r="G8" s="112"/>
      <c r="H8" s="113"/>
      <c r="I8" s="114"/>
      <c r="J8" s="112"/>
      <c r="K8" s="112"/>
      <c r="L8" s="113"/>
      <c r="M8" s="110">
        <f>IF(K$3&gt;0,(IF(I5=0,0,(D10*I5)/I6)*I5+IF(J5=0,0,(D11*J5)/J6)*J5+IF(K5=0,0,(D12*K5)/K6)*K5+IF(L5=0,0,(D13*L5)/L6)*L5)/K$3*K$3/M$5,0)</f>
        <v>37.5</v>
      </c>
    </row>
    <row r="9" spans="2:13" ht="18.75" customHeight="1">
      <c r="B9" s="151" t="s">
        <v>5</v>
      </c>
      <c r="C9" s="20" t="s">
        <v>6</v>
      </c>
      <c r="D9" s="27" t="s">
        <v>7</v>
      </c>
      <c r="E9" s="227" t="s">
        <v>8</v>
      </c>
      <c r="F9" s="228"/>
      <c r="G9" s="228"/>
      <c r="H9" s="228"/>
      <c r="I9" s="228"/>
      <c r="J9" s="228"/>
      <c r="K9" s="228"/>
      <c r="L9" s="228"/>
      <c r="M9" s="95"/>
    </row>
    <row r="10" spans="2:13" ht="18.75" customHeight="1" hidden="1">
      <c r="B10" s="152"/>
      <c r="C10" s="66" t="s">
        <v>34</v>
      </c>
      <c r="D10" s="70">
        <v>1</v>
      </c>
      <c r="E10" s="88"/>
      <c r="F10" s="67"/>
      <c r="G10" s="67"/>
      <c r="H10" s="92"/>
      <c r="I10" s="45">
        <f>I5</f>
        <v>0</v>
      </c>
      <c r="J10" s="80"/>
      <c r="K10" s="80"/>
      <c r="L10" s="39"/>
      <c r="M10" s="68"/>
    </row>
    <row r="11" spans="2:13" ht="18.75" customHeight="1">
      <c r="B11" s="152"/>
      <c r="C11" s="71" t="s">
        <v>35</v>
      </c>
      <c r="D11" s="72">
        <v>1</v>
      </c>
      <c r="E11" s="89"/>
      <c r="F11" s="91"/>
      <c r="G11" s="91"/>
      <c r="H11" s="93"/>
      <c r="I11" s="25"/>
      <c r="J11" s="115">
        <f>J5</f>
        <v>45</v>
      </c>
      <c r="K11" s="118"/>
      <c r="L11" s="119"/>
      <c r="M11" s="15"/>
    </row>
    <row r="12" spans="2:13" ht="18.75" customHeight="1">
      <c r="B12" s="152"/>
      <c r="C12" s="71" t="s">
        <v>36</v>
      </c>
      <c r="D12" s="72">
        <v>0.5</v>
      </c>
      <c r="E12" s="89"/>
      <c r="F12" s="115"/>
      <c r="G12" s="115"/>
      <c r="H12" s="93"/>
      <c r="I12" s="25"/>
      <c r="J12" s="118"/>
      <c r="K12" s="115">
        <f>K5</f>
        <v>0</v>
      </c>
      <c r="L12" s="119"/>
      <c r="M12" s="15"/>
    </row>
    <row r="13" spans="2:13" ht="18.75" customHeight="1">
      <c r="B13" s="152"/>
      <c r="C13" s="69" t="s">
        <v>33</v>
      </c>
      <c r="D13" s="29">
        <v>0.4</v>
      </c>
      <c r="E13" s="90"/>
      <c r="F13" s="116"/>
      <c r="G13" s="117"/>
      <c r="H13" s="94"/>
      <c r="I13" s="40"/>
      <c r="J13" s="117"/>
      <c r="K13" s="117"/>
      <c r="L13" s="120">
        <f>L5</f>
        <v>0</v>
      </c>
      <c r="M13" s="17"/>
    </row>
    <row r="14" spans="2:13" ht="18.75" customHeight="1">
      <c r="B14" s="153"/>
      <c r="C14" s="66" t="s">
        <v>28</v>
      </c>
      <c r="D14" s="75">
        <v>3.7</v>
      </c>
      <c r="E14" s="129">
        <v>3</v>
      </c>
      <c r="F14" s="76"/>
      <c r="G14" s="77"/>
      <c r="H14" s="121"/>
      <c r="I14" s="78"/>
      <c r="J14" s="80"/>
      <c r="K14" s="80"/>
      <c r="L14" s="79"/>
      <c r="M14" s="68"/>
    </row>
    <row r="15" spans="2:13" ht="18.75" customHeight="1">
      <c r="B15" s="153"/>
      <c r="C15" s="71" t="s">
        <v>9</v>
      </c>
      <c r="D15" s="6">
        <v>2.7</v>
      </c>
      <c r="E15" s="130">
        <v>5</v>
      </c>
      <c r="F15" s="53"/>
      <c r="G15" s="54"/>
      <c r="H15" s="122"/>
      <c r="I15" s="25"/>
      <c r="J15" s="81"/>
      <c r="K15" s="81"/>
      <c r="L15" s="26"/>
      <c r="M15" s="15"/>
    </row>
    <row r="16" spans="2:13" ht="18.75" customHeight="1">
      <c r="B16" s="153"/>
      <c r="C16" s="69" t="s">
        <v>29</v>
      </c>
      <c r="D16" s="9">
        <v>1</v>
      </c>
      <c r="E16" s="40"/>
      <c r="F16" s="117">
        <v>10</v>
      </c>
      <c r="G16" s="117">
        <v>5</v>
      </c>
      <c r="H16" s="94"/>
      <c r="I16" s="40"/>
      <c r="J16" s="42"/>
      <c r="K16" s="42"/>
      <c r="L16" s="41"/>
      <c r="M16" s="17"/>
    </row>
    <row r="17" spans="2:15" ht="18.75" customHeight="1">
      <c r="B17" s="153"/>
      <c r="C17" s="66" t="s">
        <v>42</v>
      </c>
      <c r="D17" s="96">
        <v>10</v>
      </c>
      <c r="E17" s="127">
        <v>2</v>
      </c>
      <c r="F17" s="97"/>
      <c r="G17" s="97"/>
      <c r="H17" s="123"/>
      <c r="I17" s="30"/>
      <c r="J17" s="82"/>
      <c r="K17" s="82"/>
      <c r="L17" s="31"/>
      <c r="M17" s="24"/>
      <c r="N17" s="103"/>
      <c r="O17" s="103"/>
    </row>
    <row r="18" spans="2:13" ht="18.75" customHeight="1">
      <c r="B18" s="154"/>
      <c r="C18" s="104" t="s">
        <v>43</v>
      </c>
      <c r="D18" s="14" t="s">
        <v>47</v>
      </c>
      <c r="E18" s="125"/>
      <c r="F18" s="126"/>
      <c r="G18" s="126"/>
      <c r="H18" s="124"/>
      <c r="I18" s="32"/>
      <c r="J18" s="83"/>
      <c r="K18" s="83"/>
      <c r="L18" s="33"/>
      <c r="M18" s="16"/>
    </row>
    <row r="19" spans="2:13" ht="18.75" customHeight="1">
      <c r="B19" s="155"/>
      <c r="C19" s="69" t="s">
        <v>20</v>
      </c>
      <c r="D19" s="9">
        <v>0.1</v>
      </c>
      <c r="E19" s="128">
        <v>60</v>
      </c>
      <c r="F19" s="42"/>
      <c r="G19" s="42"/>
      <c r="H19" s="120"/>
      <c r="I19" s="40"/>
      <c r="J19" s="42"/>
      <c r="K19" s="42"/>
      <c r="L19" s="41"/>
      <c r="M19" s="17"/>
    </row>
    <row r="20" spans="2:13" ht="18.75" customHeight="1">
      <c r="B20" s="143" t="s">
        <v>10</v>
      </c>
      <c r="C20" s="156" t="s">
        <v>11</v>
      </c>
      <c r="D20" s="157"/>
      <c r="E20" s="160">
        <f>$D10*E10+$D11*E11+$D12*E12+$D13*E13+$D14*E14+$D15*E15+$D16*E16+$D17*E17+IF(E18&gt;0,(5*E18+5),0)+$D19*E19</f>
        <v>50.6</v>
      </c>
      <c r="F20" s="161">
        <f aca="true" t="shared" si="1" ref="F20:L20">$D10*F10+$D11*F11+$D12*F12+$D13*F13+$D14*F14+$D15*F15+$D16*F16+$D17*F17+IF(F18&gt;0,(5*F18+5),0)+$D19*F19</f>
        <v>10</v>
      </c>
      <c r="G20" s="161">
        <f t="shared" si="1"/>
        <v>5</v>
      </c>
      <c r="H20" s="163">
        <f t="shared" si="1"/>
        <v>0</v>
      </c>
      <c r="I20" s="177">
        <f t="shared" si="1"/>
        <v>0</v>
      </c>
      <c r="J20" s="161">
        <f t="shared" si="1"/>
        <v>45</v>
      </c>
      <c r="K20" s="161">
        <f t="shared" si="1"/>
        <v>0</v>
      </c>
      <c r="L20" s="163">
        <f t="shared" si="1"/>
        <v>0</v>
      </c>
      <c r="M20" s="167"/>
    </row>
    <row r="21" spans="2:13" ht="18.75" customHeight="1">
      <c r="B21" s="144"/>
      <c r="C21" s="158" t="s">
        <v>12</v>
      </c>
      <c r="D21" s="159"/>
      <c r="E21" s="133"/>
      <c r="F21" s="162"/>
      <c r="G21" s="162"/>
      <c r="H21" s="164"/>
      <c r="I21" s="178"/>
      <c r="J21" s="162"/>
      <c r="K21" s="162"/>
      <c r="L21" s="164"/>
      <c r="M21" s="168"/>
    </row>
    <row r="22" spans="2:13" ht="18.75" customHeight="1">
      <c r="B22" s="169" t="s">
        <v>13</v>
      </c>
      <c r="C22" s="156" t="s">
        <v>14</v>
      </c>
      <c r="D22" s="157"/>
      <c r="E22" s="170">
        <f>IF(E5=0,0,E20/E6)</f>
        <v>84.33333333333334</v>
      </c>
      <c r="F22" s="172">
        <f aca="true" t="shared" si="2" ref="F22:L22">IF(F5=0,0,F20/F6)</f>
        <v>100</v>
      </c>
      <c r="G22" s="172">
        <f t="shared" si="2"/>
        <v>100</v>
      </c>
      <c r="H22" s="174">
        <f t="shared" si="2"/>
        <v>0</v>
      </c>
      <c r="I22" s="170">
        <f t="shared" si="2"/>
        <v>0</v>
      </c>
      <c r="J22" s="172">
        <f t="shared" si="2"/>
        <v>100</v>
      </c>
      <c r="K22" s="172">
        <f t="shared" si="2"/>
        <v>0</v>
      </c>
      <c r="L22" s="174">
        <f t="shared" si="2"/>
        <v>0</v>
      </c>
      <c r="M22" s="176"/>
    </row>
    <row r="23" spans="2:13" ht="18.75" customHeight="1" thickBot="1">
      <c r="B23" s="136"/>
      <c r="C23" s="158" t="s">
        <v>15</v>
      </c>
      <c r="D23" s="159"/>
      <c r="E23" s="171"/>
      <c r="F23" s="173"/>
      <c r="G23" s="173"/>
      <c r="H23" s="175"/>
      <c r="I23" s="171"/>
      <c r="J23" s="173"/>
      <c r="K23" s="173"/>
      <c r="L23" s="175"/>
      <c r="M23" s="168"/>
    </row>
    <row r="24" spans="2:13" ht="18.75" customHeight="1">
      <c r="B24" s="181" t="s">
        <v>16</v>
      </c>
      <c r="C24" s="183" t="s">
        <v>17</v>
      </c>
      <c r="D24" s="184"/>
      <c r="E24" s="187"/>
      <c r="F24" s="189"/>
      <c r="G24" s="198"/>
      <c r="H24" s="200">
        <f>IF(G3=0,0,(E$5*E22+F$5*F22+G$5*G22+H$5*H22)/G$3)</f>
        <v>87.46666666666668</v>
      </c>
      <c r="I24" s="193"/>
      <c r="J24" s="193"/>
      <c r="K24" s="193"/>
      <c r="L24" s="191">
        <f>IF(K$3=0,0,(I$5*I22+J$5*J22+K$5*K22+L$5*L22)/K$3)</f>
        <v>100</v>
      </c>
      <c r="M24" s="179">
        <f>(G$3*H24+K$3*L24)/M$5</f>
        <v>92.16666666666667</v>
      </c>
    </row>
    <row r="25" spans="2:13" ht="18.75" customHeight="1" thickBot="1">
      <c r="B25" s="182"/>
      <c r="C25" s="185" t="s">
        <v>18</v>
      </c>
      <c r="D25" s="186"/>
      <c r="E25" s="188"/>
      <c r="F25" s="190"/>
      <c r="G25" s="199"/>
      <c r="H25" s="201"/>
      <c r="I25" s="194"/>
      <c r="J25" s="194"/>
      <c r="K25" s="194"/>
      <c r="L25" s="192"/>
      <c r="M25" s="180"/>
    </row>
    <row r="26" ht="53.25" customHeight="1" thickBot="1">
      <c r="B26" s="58" t="s">
        <v>31</v>
      </c>
    </row>
    <row r="27" spans="2:13" ht="18.75" customHeight="1">
      <c r="B27" s="134" t="s">
        <v>0</v>
      </c>
      <c r="C27" s="137" t="s">
        <v>21</v>
      </c>
      <c r="D27" s="138"/>
      <c r="E27" s="195" t="s">
        <v>23</v>
      </c>
      <c r="F27" s="196"/>
      <c r="G27" s="196"/>
      <c r="H27" s="197"/>
      <c r="I27" s="195" t="s">
        <v>24</v>
      </c>
      <c r="J27" s="196"/>
      <c r="K27" s="196"/>
      <c r="L27" s="197"/>
      <c r="M27" s="214" t="s">
        <v>25</v>
      </c>
    </row>
    <row r="28" spans="2:13" ht="28.5" customHeight="1">
      <c r="B28" s="135"/>
      <c r="C28" s="139"/>
      <c r="D28" s="140"/>
      <c r="E28" s="3" t="s">
        <v>1</v>
      </c>
      <c r="F28" s="4" t="s">
        <v>2</v>
      </c>
      <c r="G28" s="4" t="s">
        <v>26</v>
      </c>
      <c r="H28" s="5" t="s">
        <v>27</v>
      </c>
      <c r="I28" s="55" t="s">
        <v>37</v>
      </c>
      <c r="J28" s="56" t="s">
        <v>38</v>
      </c>
      <c r="K28" s="56" t="s">
        <v>39</v>
      </c>
      <c r="L28" s="5" t="s">
        <v>40</v>
      </c>
      <c r="M28" s="215"/>
    </row>
    <row r="29" spans="2:13" ht="18.75" customHeight="1">
      <c r="B29" s="136"/>
      <c r="C29" s="141"/>
      <c r="D29" s="142"/>
      <c r="E29" s="12">
        <f aca="true" t="shared" si="3" ref="E29:M29">E5</f>
        <v>60</v>
      </c>
      <c r="F29" s="13">
        <f t="shared" si="3"/>
        <v>10</v>
      </c>
      <c r="G29" s="11">
        <f t="shared" si="3"/>
        <v>5</v>
      </c>
      <c r="H29" s="10">
        <f t="shared" si="3"/>
        <v>0</v>
      </c>
      <c r="I29" s="34">
        <f t="shared" si="3"/>
        <v>0</v>
      </c>
      <c r="J29" s="34">
        <f>J5</f>
        <v>45</v>
      </c>
      <c r="K29" s="34">
        <f>K5</f>
        <v>0</v>
      </c>
      <c r="L29" s="99">
        <f>L5</f>
        <v>0</v>
      </c>
      <c r="M29" s="28">
        <f t="shared" si="3"/>
        <v>120</v>
      </c>
    </row>
    <row r="30" spans="2:13" ht="18.75" customHeight="1">
      <c r="B30" s="143" t="s">
        <v>3</v>
      </c>
      <c r="C30" s="145" t="s">
        <v>22</v>
      </c>
      <c r="D30" s="146"/>
      <c r="E30" s="165">
        <f aca="true" t="shared" si="4" ref="E30:L30">E6</f>
        <v>0.6</v>
      </c>
      <c r="F30" s="221">
        <f t="shared" si="4"/>
        <v>0.1</v>
      </c>
      <c r="G30" s="221">
        <f t="shared" si="4"/>
        <v>0.05</v>
      </c>
      <c r="H30" s="223">
        <f t="shared" si="4"/>
        <v>0</v>
      </c>
      <c r="I30" s="165">
        <f t="shared" si="4"/>
        <v>0</v>
      </c>
      <c r="J30" s="165">
        <f>J6</f>
        <v>0.45</v>
      </c>
      <c r="K30" s="165">
        <f>K6</f>
        <v>0</v>
      </c>
      <c r="L30" s="232">
        <f t="shared" si="4"/>
        <v>0</v>
      </c>
      <c r="M30" s="149"/>
    </row>
    <row r="31" spans="2:13" ht="18.75" customHeight="1" thickBot="1">
      <c r="B31" s="144"/>
      <c r="C31" s="147" t="s">
        <v>4</v>
      </c>
      <c r="D31" s="148"/>
      <c r="E31" s="166"/>
      <c r="F31" s="222"/>
      <c r="G31" s="222"/>
      <c r="H31" s="224"/>
      <c r="I31" s="166"/>
      <c r="J31" s="166"/>
      <c r="K31" s="166"/>
      <c r="L31" s="233"/>
      <c r="M31" s="150"/>
    </row>
    <row r="32" spans="2:13" ht="18.75" customHeight="1" thickBot="1">
      <c r="B32" s="64"/>
      <c r="C32" s="109" t="s">
        <v>32</v>
      </c>
      <c r="D32" s="60"/>
      <c r="E32" s="100"/>
      <c r="F32" s="101"/>
      <c r="G32" s="101"/>
      <c r="H32" s="102"/>
      <c r="I32" s="61"/>
      <c r="J32" s="61"/>
      <c r="K32" s="61"/>
      <c r="L32" s="62"/>
      <c r="M32" s="110">
        <f>IF(K$3&gt;0,(IF(I29=0,0,(D34*I29)/I30)*I29+IF(J29=0,0,(D35*J29)/J30)*J29+IF(K29=0,0,(D36*K29)/K30)*K29+IF(L29=0,0,(D37*L29)/L30)*L29)/K$3*K$3/M$5,0)</f>
        <v>37.5</v>
      </c>
    </row>
    <row r="33" spans="2:13" ht="18.75" customHeight="1">
      <c r="B33" s="216" t="s">
        <v>5</v>
      </c>
      <c r="C33" s="20" t="s">
        <v>6</v>
      </c>
      <c r="D33" s="27" t="s">
        <v>7</v>
      </c>
      <c r="E33" s="227" t="s">
        <v>8</v>
      </c>
      <c r="F33" s="228"/>
      <c r="G33" s="228"/>
      <c r="H33" s="228"/>
      <c r="I33" s="228"/>
      <c r="J33" s="228"/>
      <c r="K33" s="228"/>
      <c r="L33" s="229"/>
      <c r="M33" s="63"/>
    </row>
    <row r="34" spans="2:13" ht="18.75" customHeight="1">
      <c r="B34" s="217"/>
      <c r="C34" s="66" t="s">
        <v>34</v>
      </c>
      <c r="D34" s="70">
        <v>0.1</v>
      </c>
      <c r="E34" s="88"/>
      <c r="F34" s="67"/>
      <c r="G34" s="67"/>
      <c r="H34" s="92"/>
      <c r="I34" s="45">
        <f>I29</f>
        <v>0</v>
      </c>
      <c r="J34" s="80"/>
      <c r="K34" s="80"/>
      <c r="L34" s="39"/>
      <c r="M34" s="68"/>
    </row>
    <row r="35" spans="2:13" ht="18.75" customHeight="1">
      <c r="B35" s="217"/>
      <c r="C35" s="71" t="s">
        <v>35</v>
      </c>
      <c r="D35" s="72">
        <v>1</v>
      </c>
      <c r="E35" s="89"/>
      <c r="F35" s="91"/>
      <c r="G35" s="91"/>
      <c r="H35" s="93"/>
      <c r="I35" s="25"/>
      <c r="J35" s="73">
        <f>J29</f>
        <v>45</v>
      </c>
      <c r="K35" s="81"/>
      <c r="L35" s="74"/>
      <c r="M35" s="15"/>
    </row>
    <row r="36" spans="2:13" ht="18.75" customHeight="1">
      <c r="B36" s="217"/>
      <c r="C36" s="71" t="s">
        <v>36</v>
      </c>
      <c r="D36" s="72">
        <v>0.3</v>
      </c>
      <c r="E36" s="89"/>
      <c r="F36" s="73"/>
      <c r="G36" s="73"/>
      <c r="H36" s="93"/>
      <c r="I36" s="25"/>
      <c r="J36" s="81"/>
      <c r="K36" s="73">
        <f>K29</f>
        <v>0</v>
      </c>
      <c r="L36" s="74"/>
      <c r="M36" s="15"/>
    </row>
    <row r="37" spans="2:13" ht="18.75" customHeight="1">
      <c r="B37" s="217"/>
      <c r="C37" s="69" t="s">
        <v>33</v>
      </c>
      <c r="D37" s="29">
        <v>0.15</v>
      </c>
      <c r="E37" s="90"/>
      <c r="F37" s="46"/>
      <c r="G37" s="47"/>
      <c r="H37" s="94"/>
      <c r="I37" s="40"/>
      <c r="J37" s="42"/>
      <c r="K37" s="42"/>
      <c r="L37" s="74"/>
      <c r="M37" s="17"/>
    </row>
    <row r="38" spans="2:13" ht="18.75" customHeight="1">
      <c r="B38" s="218"/>
      <c r="C38" s="35" t="s">
        <v>19</v>
      </c>
      <c r="D38" s="84">
        <v>1</v>
      </c>
      <c r="E38" s="49"/>
      <c r="F38" s="48">
        <f>F16</f>
        <v>10</v>
      </c>
      <c r="G38" s="48">
        <f>G16</f>
        <v>5</v>
      </c>
      <c r="H38" s="50">
        <f>H16</f>
        <v>0</v>
      </c>
      <c r="I38" s="49"/>
      <c r="J38" s="86"/>
      <c r="K38" s="86"/>
      <c r="L38" s="50"/>
      <c r="M38" s="36"/>
    </row>
    <row r="39" spans="2:13" ht="18.75" customHeight="1">
      <c r="B39" s="219"/>
      <c r="C39" s="7" t="s">
        <v>20</v>
      </c>
      <c r="D39" s="85">
        <v>0.3</v>
      </c>
      <c r="E39" s="43">
        <f>E19</f>
        <v>60</v>
      </c>
      <c r="F39" s="87"/>
      <c r="G39" s="87"/>
      <c r="H39" s="44">
        <f>H19</f>
        <v>0</v>
      </c>
      <c r="I39" s="51"/>
      <c r="J39" s="87"/>
      <c r="K39" s="87"/>
      <c r="L39" s="52"/>
      <c r="M39" s="23"/>
    </row>
    <row r="40" spans="2:13" ht="18.75" customHeight="1">
      <c r="B40" s="220"/>
      <c r="C40" s="8" t="s">
        <v>48</v>
      </c>
      <c r="D40" s="9" t="s">
        <v>49</v>
      </c>
      <c r="E40" s="38">
        <f>IF(E17=0,E18,E17)</f>
        <v>2</v>
      </c>
      <c r="F40" s="65">
        <f>IF(F18=0,F19,F18)</f>
        <v>0</v>
      </c>
      <c r="G40" s="65">
        <f>IF(G18=0,G19,G18)</f>
        <v>0</v>
      </c>
      <c r="H40" s="37">
        <f>IF(H17=0,H18,H17)</f>
        <v>0</v>
      </c>
      <c r="I40" s="18"/>
      <c r="J40" s="65"/>
      <c r="K40" s="65"/>
      <c r="L40" s="22"/>
      <c r="M40" s="19"/>
    </row>
    <row r="41" spans="2:13" ht="18.75" customHeight="1">
      <c r="B41" s="143" t="s">
        <v>10</v>
      </c>
      <c r="C41" s="147" t="s">
        <v>11</v>
      </c>
      <c r="D41" s="148"/>
      <c r="E41" s="177">
        <f>$D34*E34+$D35*E35+$D36*E36+$D37*E37+$D38*E38+$D39*E39+IF(E40&gt;0,19+23*E40,0)</f>
        <v>83</v>
      </c>
      <c r="F41" s="161">
        <f aca="true" t="shared" si="5" ref="F41:L41">$D34*F34+$D35*F35+$D36*F36+$D37*F37+$D38*F38+$D39*F39+IF(F40&gt;0,19+23*F40,0)</f>
        <v>10</v>
      </c>
      <c r="G41" s="161">
        <f t="shared" si="5"/>
        <v>5</v>
      </c>
      <c r="H41" s="163">
        <f t="shared" si="5"/>
        <v>0</v>
      </c>
      <c r="I41" s="177">
        <f t="shared" si="5"/>
        <v>0</v>
      </c>
      <c r="J41" s="161">
        <f t="shared" si="5"/>
        <v>45</v>
      </c>
      <c r="K41" s="230">
        <f t="shared" si="5"/>
        <v>0</v>
      </c>
      <c r="L41" s="225">
        <f t="shared" si="5"/>
        <v>0</v>
      </c>
      <c r="M41" s="167"/>
    </row>
    <row r="42" spans="2:13" ht="18.75" customHeight="1">
      <c r="B42" s="144"/>
      <c r="C42" s="158" t="s">
        <v>12</v>
      </c>
      <c r="D42" s="159"/>
      <c r="E42" s="178"/>
      <c r="F42" s="162"/>
      <c r="G42" s="162"/>
      <c r="H42" s="164"/>
      <c r="I42" s="178"/>
      <c r="J42" s="162"/>
      <c r="K42" s="231"/>
      <c r="L42" s="226"/>
      <c r="M42" s="168"/>
    </row>
    <row r="43" spans="2:13" ht="18.75" customHeight="1">
      <c r="B43" s="169" t="s">
        <v>13</v>
      </c>
      <c r="C43" s="156" t="s">
        <v>14</v>
      </c>
      <c r="D43" s="157"/>
      <c r="E43" s="202">
        <f aca="true" t="shared" si="6" ref="E43:L43">IF(E5=0,0,E41/E6)</f>
        <v>138.33333333333334</v>
      </c>
      <c r="F43" s="204">
        <f t="shared" si="6"/>
        <v>100</v>
      </c>
      <c r="G43" s="204">
        <f t="shared" si="6"/>
        <v>100</v>
      </c>
      <c r="H43" s="206">
        <f t="shared" si="6"/>
        <v>0</v>
      </c>
      <c r="I43" s="170">
        <f t="shared" si="6"/>
        <v>0</v>
      </c>
      <c r="J43" s="172">
        <f t="shared" si="6"/>
        <v>100</v>
      </c>
      <c r="K43" s="212">
        <f t="shared" si="6"/>
        <v>0</v>
      </c>
      <c r="L43" s="210">
        <f t="shared" si="6"/>
        <v>0</v>
      </c>
      <c r="M43" s="176"/>
    </row>
    <row r="44" spans="2:13" ht="18.75" customHeight="1" thickBot="1">
      <c r="B44" s="136"/>
      <c r="C44" s="158" t="s">
        <v>15</v>
      </c>
      <c r="D44" s="159"/>
      <c r="E44" s="203"/>
      <c r="F44" s="205"/>
      <c r="G44" s="205"/>
      <c r="H44" s="164"/>
      <c r="I44" s="171"/>
      <c r="J44" s="173"/>
      <c r="K44" s="213"/>
      <c r="L44" s="211"/>
      <c r="M44" s="168"/>
    </row>
    <row r="45" spans="2:13" ht="18.75" customHeight="1">
      <c r="B45" s="143" t="s">
        <v>16</v>
      </c>
      <c r="C45" s="183" t="s">
        <v>17</v>
      </c>
      <c r="D45" s="184"/>
      <c r="E45" s="187"/>
      <c r="F45" s="189"/>
      <c r="G45" s="198"/>
      <c r="H45" s="200">
        <f>IF(G3=0,0,(E$5*E43+F$5*F43+G$5*G43+H$5*H43)/G$3)</f>
        <v>130.66666666666666</v>
      </c>
      <c r="I45" s="193"/>
      <c r="J45" s="193"/>
      <c r="K45" s="193"/>
      <c r="L45" s="191">
        <f>IF(K$3=0,0,(I$5*I43+J$5*J43+K$5*K43+L$5*L43)/K$3)</f>
        <v>100</v>
      </c>
      <c r="M45" s="207">
        <f>(G$3*H45+K$3*L45)/M$5</f>
        <v>119.16666666666667</v>
      </c>
    </row>
    <row r="46" spans="2:13" ht="18.75" customHeight="1" thickBot="1">
      <c r="B46" s="209"/>
      <c r="C46" s="185" t="s">
        <v>18</v>
      </c>
      <c r="D46" s="186"/>
      <c r="E46" s="188"/>
      <c r="F46" s="190"/>
      <c r="G46" s="199"/>
      <c r="H46" s="201"/>
      <c r="I46" s="194"/>
      <c r="J46" s="194"/>
      <c r="K46" s="194"/>
      <c r="L46" s="192"/>
      <c r="M46" s="208"/>
    </row>
    <row r="47" ht="7.5" customHeight="1"/>
    <row r="48" spans="2:10" ht="17.25" customHeight="1">
      <c r="B48" s="2"/>
      <c r="H48" s="105"/>
      <c r="J48" s="2" t="s">
        <v>45</v>
      </c>
    </row>
    <row r="49" ht="6.75" customHeight="1">
      <c r="B49" s="2"/>
    </row>
    <row r="50" spans="2:10" ht="18.75" customHeight="1">
      <c r="B50" s="2"/>
      <c r="H50" s="131"/>
      <c r="J50" s="2" t="s">
        <v>44</v>
      </c>
    </row>
    <row r="51" ht="6.75" customHeight="1">
      <c r="B51" s="2"/>
    </row>
    <row r="52" spans="2:10" ht="18.75" customHeight="1">
      <c r="B52" s="2"/>
      <c r="H52" s="132"/>
      <c r="J52" s="2" t="s">
        <v>46</v>
      </c>
    </row>
    <row r="53" ht="18.75" customHeight="1">
      <c r="B53" s="2"/>
    </row>
    <row r="54" ht="18.75" customHeight="1">
      <c r="B54" s="2"/>
    </row>
    <row r="55" ht="18.75" customHeight="1">
      <c r="B55" s="2"/>
    </row>
  </sheetData>
  <mergeCells count="113">
    <mergeCell ref="K22:K23"/>
    <mergeCell ref="I3:J3"/>
    <mergeCell ref="K3:L3"/>
    <mergeCell ref="I22:I23"/>
    <mergeCell ref="L22:L23"/>
    <mergeCell ref="L6:L7"/>
    <mergeCell ref="E9:L9"/>
    <mergeCell ref="J20:J21"/>
    <mergeCell ref="L20:L21"/>
    <mergeCell ref="K20:K21"/>
    <mergeCell ref="J22:J23"/>
    <mergeCell ref="I27:L27"/>
    <mergeCell ref="C8:D8"/>
    <mergeCell ref="G3:H3"/>
    <mergeCell ref="J6:J7"/>
    <mergeCell ref="K6:K7"/>
    <mergeCell ref="F6:F7"/>
    <mergeCell ref="G6:G7"/>
    <mergeCell ref="H6:H7"/>
    <mergeCell ref="I6:I7"/>
    <mergeCell ref="E3:F3"/>
    <mergeCell ref="K30:K31"/>
    <mergeCell ref="I41:I42"/>
    <mergeCell ref="I30:I31"/>
    <mergeCell ref="L30:L31"/>
    <mergeCell ref="J30:J31"/>
    <mergeCell ref="L41:L42"/>
    <mergeCell ref="E33:L33"/>
    <mergeCell ref="E41:E42"/>
    <mergeCell ref="F41:F42"/>
    <mergeCell ref="G41:G42"/>
    <mergeCell ref="H41:H42"/>
    <mergeCell ref="J41:J42"/>
    <mergeCell ref="K41:K42"/>
    <mergeCell ref="M3:M4"/>
    <mergeCell ref="B33:B40"/>
    <mergeCell ref="F30:F31"/>
    <mergeCell ref="G30:G31"/>
    <mergeCell ref="H30:H31"/>
    <mergeCell ref="B27:B29"/>
    <mergeCell ref="C27:D29"/>
    <mergeCell ref="M30:M31"/>
    <mergeCell ref="B30:B31"/>
    <mergeCell ref="M27:M28"/>
    <mergeCell ref="L43:L44"/>
    <mergeCell ref="L45:L46"/>
    <mergeCell ref="I45:I46"/>
    <mergeCell ref="F45:F46"/>
    <mergeCell ref="G45:G46"/>
    <mergeCell ref="H45:H46"/>
    <mergeCell ref="J45:J46"/>
    <mergeCell ref="K45:K46"/>
    <mergeCell ref="J43:J44"/>
    <mergeCell ref="K43:K44"/>
    <mergeCell ref="M45:M46"/>
    <mergeCell ref="B45:B46"/>
    <mergeCell ref="C45:D45"/>
    <mergeCell ref="C46:D46"/>
    <mergeCell ref="E45:E46"/>
    <mergeCell ref="M41:M42"/>
    <mergeCell ref="B43:B44"/>
    <mergeCell ref="C43:D43"/>
    <mergeCell ref="C44:D44"/>
    <mergeCell ref="E43:E44"/>
    <mergeCell ref="F43:F44"/>
    <mergeCell ref="G43:G44"/>
    <mergeCell ref="H43:H44"/>
    <mergeCell ref="M43:M44"/>
    <mergeCell ref="I43:I44"/>
    <mergeCell ref="C30:D30"/>
    <mergeCell ref="C31:D31"/>
    <mergeCell ref="B41:B42"/>
    <mergeCell ref="C41:D41"/>
    <mergeCell ref="C42:D42"/>
    <mergeCell ref="E27:H27"/>
    <mergeCell ref="G24:G25"/>
    <mergeCell ref="H24:H25"/>
    <mergeCell ref="E30:E31"/>
    <mergeCell ref="M24:M25"/>
    <mergeCell ref="B24:B25"/>
    <mergeCell ref="C24:D24"/>
    <mergeCell ref="C25:D25"/>
    <mergeCell ref="E24:E25"/>
    <mergeCell ref="F24:F25"/>
    <mergeCell ref="L24:L25"/>
    <mergeCell ref="I24:I25"/>
    <mergeCell ref="J24:J25"/>
    <mergeCell ref="K24:K25"/>
    <mergeCell ref="M20:M21"/>
    <mergeCell ref="B22:B23"/>
    <mergeCell ref="C22:D22"/>
    <mergeCell ref="C23:D23"/>
    <mergeCell ref="E22:E23"/>
    <mergeCell ref="F22:F23"/>
    <mergeCell ref="G22:G23"/>
    <mergeCell ref="H22:H23"/>
    <mergeCell ref="M22:M23"/>
    <mergeCell ref="I20:I21"/>
    <mergeCell ref="M6:M7"/>
    <mergeCell ref="B9:B19"/>
    <mergeCell ref="B20:B21"/>
    <mergeCell ref="C20:D20"/>
    <mergeCell ref="C21:D21"/>
    <mergeCell ref="E20:E21"/>
    <mergeCell ref="F20:F21"/>
    <mergeCell ref="G20:G21"/>
    <mergeCell ref="H20:H21"/>
    <mergeCell ref="E6:E7"/>
    <mergeCell ref="B3:B5"/>
    <mergeCell ref="C3:D5"/>
    <mergeCell ref="B6:B7"/>
    <mergeCell ref="C6:D6"/>
    <mergeCell ref="C7:D7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渡辺　かおり</cp:lastModifiedBy>
  <cp:lastPrinted>2005-03-22T13:17:01Z</cp:lastPrinted>
  <dcterms:created xsi:type="dcterms:W3CDTF">1997-01-08T22:48:59Z</dcterms:created>
  <dcterms:modified xsi:type="dcterms:W3CDTF">2006-02-24T07:07:26Z</dcterms:modified>
  <cp:category/>
  <cp:version/>
  <cp:contentType/>
  <cp:contentStatus/>
</cp:coreProperties>
</file>